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BuÇalışmaKitabı"/>
  <bookViews>
    <workbookView xWindow="0" yWindow="0" windowWidth="28800" windowHeight="12240"/>
  </bookViews>
  <sheets>
    <sheet name="Seçim_Tablosu" sheetId="1" r:id="rId1"/>
    <sheet name="tercihtablo" sheetId="2" state="hidden" r:id="rId2"/>
  </sheets>
  <definedNames>
    <definedName name="cev_tablo">tercihtablo!$B$22:$C$26</definedName>
    <definedName name="cevre">tercihtablo!$B$22:$B$26</definedName>
    <definedName name="deger">Seçim_Tablosu!$C$5:$C$12</definedName>
    <definedName name="hey_tablo">tercihtablo!$B$37:$C$43</definedName>
    <definedName name="heyet">tercihtablo!$B$37:$B$43</definedName>
    <definedName name="hhh">Seçim_Tablosu!$C$13</definedName>
    <definedName name="hsay">tercihtablo!$E$1</definedName>
    <definedName name="ihr_tablo">tercihtablo!$B$17:$C$21</definedName>
    <definedName name="ihracat">tercihtablo!$B$17:$B$21</definedName>
    <definedName name="ist_tablo">tercihtablo!$B$12:$C$16</definedName>
    <definedName name="istihdam">tercihtablo!$B$12:$B$16</definedName>
    <definedName name="n">tercihtablo!$D$1</definedName>
    <definedName name="onar_tablo">tercihtablo!#REF!</definedName>
    <definedName name="onarıtma">tercihtablo!#REF!</definedName>
    <definedName name="pro_tablo">tercihtablo!$B$34:$C$36</definedName>
    <definedName name="proses">tercihtablo!$B$34:$B$36</definedName>
    <definedName name="su">tercihtablo!$B$30:$B$33</definedName>
    <definedName name="su_tablo">tercihtablo!$B$30:$C$33</definedName>
    <definedName name="tekn_tablo">tercihtablo!$B$2:$C$6</definedName>
    <definedName name="teknoloji">tercihtablo!$B$2:$B$6</definedName>
    <definedName name="yat_tablo">tercihtablo!$B$7:$C$11</definedName>
    <definedName name="yatirim">tercihtablo!$B$7:$B$11</definedName>
    <definedName name="_xlnm.Print_Area" localSheetId="0">Seçim_Tablosu!$A$1:$D$17</definedName>
    <definedName name="yen_tablo">tercihtablo!$B$27:$C$29</definedName>
    <definedName name="yenilebilir">tercihtablo!$B$27:$B$29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/>
  <c r="D8"/>
  <c r="D6"/>
  <c r="D5" l="1"/>
  <c r="D14" s="1"/>
  <c r="D1" i="2" l="1"/>
  <c r="E1" l="1"/>
  <c r="C22" l="1"/>
  <c r="C30"/>
  <c r="C18"/>
  <c r="C13"/>
  <c r="C31"/>
  <c r="C15"/>
  <c r="C7"/>
  <c r="C24"/>
  <c r="C12"/>
  <c r="C9"/>
  <c r="C19"/>
  <c r="C4"/>
  <c r="C2"/>
  <c r="C14"/>
  <c r="C23"/>
  <c r="C34"/>
  <c r="C17"/>
  <c r="C3"/>
  <c r="C8"/>
  <c r="C27"/>
  <c r="C5"/>
  <c r="C10"/>
  <c r="C20"/>
  <c r="C25"/>
  <c r="C37"/>
  <c r="C38"/>
  <c r="C39"/>
  <c r="C40"/>
  <c r="C41"/>
</calcChain>
</file>

<file path=xl/sharedStrings.xml><?xml version="1.0" encoding="utf-8"?>
<sst xmlns="http://schemas.openxmlformats.org/spreadsheetml/2006/main" count="82" uniqueCount="58">
  <si>
    <t>Orta-Yüksek</t>
  </si>
  <si>
    <t>Yüksek</t>
  </si>
  <si>
    <t>Var</t>
  </si>
  <si>
    <t>Yok</t>
  </si>
  <si>
    <t>0-100.000.000 TL</t>
  </si>
  <si>
    <t>100.000.000 TL-300.000.000 TL</t>
  </si>
  <si>
    <t>300.000.000 TL-500.000.000 TL</t>
  </si>
  <si>
    <t>250 üzeri</t>
  </si>
  <si>
    <t>500.000.000 TL üzeri</t>
  </si>
  <si>
    <t>Puan</t>
  </si>
  <si>
    <t>Değer</t>
  </si>
  <si>
    <t>250.000 USD üzeri</t>
  </si>
  <si>
    <t>Orta-Düşük</t>
  </si>
  <si>
    <t>Düşük</t>
  </si>
  <si>
    <t>250-50</t>
  </si>
  <si>
    <t>50-10</t>
  </si>
  <si>
    <t>10-0</t>
  </si>
  <si>
    <t>250.000-50.000 USD</t>
  </si>
  <si>
    <t>50.000-20.000 USD</t>
  </si>
  <si>
    <t>20.000-0 USD</t>
  </si>
  <si>
    <t>Orta</t>
  </si>
  <si>
    <t>Kriterler</t>
  </si>
  <si>
    <t>Firma Başvuru Değerlendirme Tablosu</t>
  </si>
  <si>
    <t>Tercih Sebebi Kriterler</t>
  </si>
  <si>
    <t>Evet</t>
  </si>
  <si>
    <t>Çok Yüksek</t>
  </si>
  <si>
    <t>Seçilmedi</t>
  </si>
  <si>
    <t>3-Teknoloji</t>
  </si>
  <si>
    <t>4-Yatırım Tutarı</t>
  </si>
  <si>
    <t>5-İstihdam</t>
  </si>
  <si>
    <t>6-İhracat</t>
  </si>
  <si>
    <t>7-Çevresel Risk</t>
  </si>
  <si>
    <t>8-Yenilenebilir Enerji Kullanımı</t>
  </si>
  <si>
    <t>9-Su İhtiyacı</t>
  </si>
  <si>
    <t>Heyet Görüşü%25</t>
  </si>
  <si>
    <t>Heyet Görüşü%20</t>
  </si>
  <si>
    <t>Heyet Görüşü%15</t>
  </si>
  <si>
    <t>Heyet Görüşü%10</t>
  </si>
  <si>
    <t>Heyet Görüşü%5</t>
  </si>
  <si>
    <t>Heyet Görüşü&amp;0</t>
  </si>
  <si>
    <t>Formül İçeren Bölüm</t>
  </si>
  <si>
    <t>10-Proses Raporu</t>
  </si>
  <si>
    <t>11-Heyet Görüşü</t>
  </si>
  <si>
    <t>Yatırımın yapılacağı ilde 2012/3305 sayılı Karar kapsamında bölgesel teşviklerden yararlanabilecek sektörlerden olmak</t>
  </si>
  <si>
    <t>Bakanlıkça uygulanan diğer program veya teşviklerden yararlanmak</t>
  </si>
  <si>
    <t>1- Zorunlu Kriterler
(Bu bölümden puan alabilmesi için en az bir kriter "evet" olmalıdır)</t>
  </si>
  <si>
    <t>Değerlendirme Şartı</t>
  </si>
  <si>
    <t>2- Tercihe Bağlı Kriterler
(En az 5 kriter seçilmelidir.)</t>
  </si>
  <si>
    <t>3- Heyet Görüşü ( Başvurunun değerlendirilmesi sonrası heyet tarafından 0-25 arası puan 
verilecektir.</t>
  </si>
  <si>
    <t>1-Teknoloji</t>
  </si>
  <si>
    <t>2-Yatırım Tutarı</t>
  </si>
  <si>
    <t>3-İstihdam</t>
  </si>
  <si>
    <t>4-İhracat</t>
  </si>
  <si>
    <t>5-Çevresel Risk</t>
  </si>
  <si>
    <t>6-Yenilenebilir Enerji Kullanımı</t>
  </si>
  <si>
    <t>7-Su İhtiyacı</t>
  </si>
  <si>
    <t>8-Proses Raporu</t>
  </si>
  <si>
    <t>TOPLAM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</si>
</sst>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5" xfId="0" applyBorder="1" applyAlignment="1">
      <alignment horizontal="right"/>
    </xf>
    <xf numFmtId="0" fontId="1" fillId="0" borderId="12" xfId="0" applyFont="1" applyBorder="1" applyAlignment="1">
      <alignment horizontal="right"/>
    </xf>
    <xf numFmtId="0" fontId="0" fillId="0" borderId="11" xfId="0" applyBorder="1"/>
    <xf numFmtId="0" fontId="0" fillId="0" borderId="15" xfId="0" applyBorder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4" borderId="0" xfId="0" applyFill="1"/>
    <xf numFmtId="0" fontId="3" fillId="0" borderId="0" xfId="0" applyFont="1"/>
    <xf numFmtId="0" fontId="3" fillId="2" borderId="3" xfId="0" applyFont="1" applyFill="1" applyBorder="1" applyAlignment="1"/>
    <xf numFmtId="0" fontId="3" fillId="0" borderId="0" xfId="0" quotePrefix="1" applyFont="1"/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1">
    <tabColor rgb="FF00B050"/>
  </sheetPr>
  <dimension ref="A1:H18"/>
  <sheetViews>
    <sheetView showGridLines="0" tabSelected="1" view="pageBreakPreview" zoomScale="115" zoomScaleNormal="115" zoomScaleSheetLayoutView="115" workbookViewId="0">
      <selection activeCell="G12" sqref="G12"/>
    </sheetView>
  </sheetViews>
  <sheetFormatPr defaultColWidth="9.140625" defaultRowHeight="15"/>
  <cols>
    <col min="1" max="1" width="29.28515625" style="24" bestFit="1" customWidth="1"/>
    <col min="2" max="2" width="29.28515625" style="24" customWidth="1"/>
    <col min="3" max="3" width="18.5703125" style="24" bestFit="1" customWidth="1"/>
    <col min="4" max="4" width="19.140625" style="29" bestFit="1" customWidth="1"/>
    <col min="5" max="5" width="5.7109375" style="24" customWidth="1"/>
    <col min="6" max="6" width="2.5703125" style="24" customWidth="1"/>
    <col min="7" max="7" width="26.5703125" style="24" customWidth="1"/>
    <col min="8" max="8" width="27" style="24" bestFit="1" customWidth="1"/>
    <col min="9" max="9" width="5.28515625" style="24" bestFit="1" customWidth="1"/>
    <col min="10" max="16384" width="9.140625" style="24"/>
  </cols>
  <sheetData>
    <row r="1" spans="1:8" ht="16.899999999999999" customHeight="1">
      <c r="A1" s="37" t="s">
        <v>22</v>
      </c>
      <c r="B1" s="38"/>
      <c r="C1" s="38"/>
      <c r="D1" s="38"/>
    </row>
    <row r="2" spans="1:8" s="33" customFormat="1" ht="14.25" customHeight="1">
      <c r="A2" s="34" t="s">
        <v>21</v>
      </c>
      <c r="B2" s="34" t="s">
        <v>46</v>
      </c>
      <c r="C2" s="34" t="s">
        <v>10</v>
      </c>
      <c r="D2" s="34" t="s">
        <v>9</v>
      </c>
    </row>
    <row r="3" spans="1:8" ht="75.75" customHeight="1">
      <c r="A3" s="48" t="s">
        <v>45</v>
      </c>
      <c r="B3" s="28" t="s">
        <v>43</v>
      </c>
      <c r="C3" s="27" t="s">
        <v>24</v>
      </c>
      <c r="D3" s="50">
        <v>30</v>
      </c>
    </row>
    <row r="4" spans="1:8" ht="45">
      <c r="A4" s="49"/>
      <c r="B4" s="28" t="s">
        <v>44</v>
      </c>
      <c r="C4" s="27" t="s">
        <v>24</v>
      </c>
      <c r="D4" s="50"/>
    </row>
    <row r="5" spans="1:8" ht="30" customHeight="1">
      <c r="A5" s="39" t="s">
        <v>47</v>
      </c>
      <c r="B5" s="32" t="s">
        <v>49</v>
      </c>
      <c r="C5" s="27" t="s">
        <v>1</v>
      </c>
      <c r="D5" s="31">
        <f>IF(OR(C5="Yüksek",C5="Orta-Yüksek"),10,0)</f>
        <v>10</v>
      </c>
      <c r="H5" s="26"/>
    </row>
    <row r="6" spans="1:8" ht="30" customHeight="1">
      <c r="A6" s="40"/>
      <c r="B6" s="32" t="s">
        <v>50</v>
      </c>
      <c r="C6" s="27" t="s">
        <v>8</v>
      </c>
      <c r="D6" s="31">
        <f>IF(C6="500.000.000 TL üzeri",5,0)</f>
        <v>5</v>
      </c>
    </row>
    <row r="7" spans="1:8" ht="30" customHeight="1">
      <c r="A7" s="40"/>
      <c r="B7" s="32" t="s">
        <v>51</v>
      </c>
      <c r="C7" s="27" t="s">
        <v>7</v>
      </c>
      <c r="D7" s="31">
        <v>0</v>
      </c>
    </row>
    <row r="8" spans="1:8" ht="30" customHeight="1">
      <c r="A8" s="40"/>
      <c r="B8" s="32" t="s">
        <v>52</v>
      </c>
      <c r="C8" s="27" t="s">
        <v>11</v>
      </c>
      <c r="D8" s="31">
        <f>IF(C8="250.000 USD üzeri",5,0)</f>
        <v>5</v>
      </c>
    </row>
    <row r="9" spans="1:8" ht="30" customHeight="1">
      <c r="A9" s="40"/>
      <c r="B9" s="32" t="s">
        <v>53</v>
      </c>
      <c r="C9" s="27" t="s">
        <v>13</v>
      </c>
      <c r="D9" s="31">
        <v>10</v>
      </c>
    </row>
    <row r="10" spans="1:8" ht="30" customHeight="1">
      <c r="A10" s="40"/>
      <c r="B10" s="32" t="s">
        <v>54</v>
      </c>
      <c r="C10" s="27" t="s">
        <v>2</v>
      </c>
      <c r="D10" s="31">
        <v>0</v>
      </c>
    </row>
    <row r="11" spans="1:8" ht="30" customHeight="1">
      <c r="A11" s="40"/>
      <c r="B11" s="32" t="s">
        <v>55</v>
      </c>
      <c r="C11" s="27" t="s">
        <v>13</v>
      </c>
      <c r="D11" s="31">
        <v>10</v>
      </c>
    </row>
    <row r="12" spans="1:8" ht="30" customHeight="1">
      <c r="A12" s="41"/>
      <c r="B12" s="32" t="s">
        <v>56</v>
      </c>
      <c r="C12" s="27" t="s">
        <v>2</v>
      </c>
      <c r="D12" s="31">
        <f>IF(C12="var",5,0)</f>
        <v>5</v>
      </c>
    </row>
    <row r="13" spans="1:8" ht="30" customHeight="1">
      <c r="A13" s="42" t="s">
        <v>48</v>
      </c>
      <c r="B13" s="43"/>
      <c r="C13" s="44"/>
      <c r="D13" s="36">
        <v>25</v>
      </c>
    </row>
    <row r="14" spans="1:8" ht="15" customHeight="1">
      <c r="A14" s="45" t="s">
        <v>57</v>
      </c>
      <c r="B14" s="46"/>
      <c r="C14" s="47"/>
      <c r="D14" s="30">
        <f>IF(SUM(D3:D13)&gt;100,"100 Puanı Geçtiniz.",SUM(D3:D13))</f>
        <v>100</v>
      </c>
    </row>
    <row r="17" spans="1:2" ht="16.350000000000001" customHeight="1" thickBot="1"/>
    <row r="18" spans="1:2">
      <c r="A18" s="25"/>
      <c r="B18" s="35" t="s">
        <v>40</v>
      </c>
    </row>
  </sheetData>
  <dataConsolidate function="var">
    <dataRefs count="1">
      <dataRef name="$C$3=&quot;Evet&quot;"/>
    </dataRefs>
  </dataConsolidate>
  <mergeCells count="6">
    <mergeCell ref="A1:D1"/>
    <mergeCell ref="A5:A12"/>
    <mergeCell ref="A13:C13"/>
    <mergeCell ref="A14:C14"/>
    <mergeCell ref="A3:A4"/>
    <mergeCell ref="D3:D4"/>
  </mergeCells>
  <dataValidations count="13">
    <dataValidation type="list" allowBlank="1" showInputMessage="1" showErrorMessage="1" promptTitle="Tercih" prompt="Lütfen ktritlere uyan bir tercih yapınız." sqref="C5">
      <formula1>teknoloji</formula1>
    </dataValidation>
    <dataValidation type="list" allowBlank="1" showInputMessage="1" showErrorMessage="1" promptTitle="Tercih" prompt="Lütfen ktritlere uyan bir tercih yapınız." sqref="C6">
      <formula1>yatirim</formula1>
    </dataValidation>
    <dataValidation type="list" allowBlank="1" showInputMessage="1" showErrorMessage="1" promptTitle="Tercih" prompt="Lütfen ktritlere uyan bir tercih yapınız." sqref="C7">
      <formula1>istihdam</formula1>
    </dataValidation>
    <dataValidation type="list" allowBlank="1" showInputMessage="1" showErrorMessage="1" promptTitle="Tercih" prompt="Lütfen ktritlere uyan bir tercih yapınız." sqref="C8">
      <formula1>ihracat</formula1>
    </dataValidation>
    <dataValidation type="list" allowBlank="1" showInputMessage="1" showErrorMessage="1" promptTitle="Tercih" prompt="Lütfen ktritlere uyan bir tercih yapınız." sqref="C9">
      <formula1>cevre</formula1>
    </dataValidation>
    <dataValidation type="list" allowBlank="1" showInputMessage="1" showErrorMessage="1" promptTitle="Tercih" prompt="Lütfen ktritlere uyan bir tercih yapınız." sqref="C10">
      <formula1>yenilebilir</formula1>
    </dataValidation>
    <dataValidation type="list" allowBlank="1" showInputMessage="1" showErrorMessage="1" promptTitle="Tercih" prompt="Lütfen ktritlere uyan bir tercih yapınız." sqref="C11">
      <formula1>su</formula1>
    </dataValidation>
    <dataValidation type="list" allowBlank="1" showInputMessage="1" showErrorMessage="1" promptTitle="Tercih" prompt="Lütfen ktritlere uyan bir tercih yapınız." sqref="C12">
      <formula1>proses</formula1>
    </dataValidation>
    <dataValidation allowBlank="1" showInputMessage="1" showErrorMessage="1" promptTitle="Dikkat" prompt="Formüllü hücre değişiklik yapmayınız" sqref="D5:D12"/>
    <dataValidation type="list" allowBlank="1" showInputMessage="1" showErrorMessage="1" promptTitle="Dikkat" prompt="Doldurulması zorunlu bölüm." sqref="C3:C4">
      <formula1>"Evet,Hayır"</formula1>
    </dataValidation>
    <dataValidation type="whole" operator="greaterThan" allowBlank="1" showInputMessage="1" showErrorMessage="1" error="Girilen değer minimum eşik değerinin altındadır." promptTitle="Diikat" prompt="Formüllü hücre değişiklik yapmayınız.&#10;" sqref="D3:D4">
      <formula1>29</formula1>
    </dataValidation>
    <dataValidation type="whole" operator="lessThan" allowBlank="1" showInputMessage="1" showErrorMessage="1" error="Girilen değer maksimum eşik değerinin üstündedir.&#10;" promptTitle="Dikkat" prompt="Formüllü hücre değişiklik yapmayınız" sqref="D13">
      <formula1>26</formula1>
    </dataValidation>
    <dataValidation operator="lessThan" allowBlank="1" showInputMessage="1" showErrorMessage="1" promptTitle="Dikkat" prompt="Formüllü hücre değişiklik yapmayınız" sqref="D14"/>
  </dataValidation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ayfa2">
    <tabColor rgb="FFFF0000"/>
  </sheetPr>
  <dimension ref="A1:E43"/>
  <sheetViews>
    <sheetView workbookViewId="0">
      <selection activeCell="B3" sqref="B3"/>
    </sheetView>
  </sheetViews>
  <sheetFormatPr defaultRowHeight="15"/>
  <cols>
    <col min="1" max="1" width="31.42578125" customWidth="1"/>
    <col min="2" max="2" width="17.7109375" customWidth="1"/>
  </cols>
  <sheetData>
    <row r="1" spans="1:5" ht="15.75" thickBot="1">
      <c r="A1" s="51" t="s">
        <v>23</v>
      </c>
      <c r="B1" s="52"/>
      <c r="C1" s="53"/>
      <c r="D1" s="23">
        <f>8-COUNTIF(deger,"seçilmedi")</f>
        <v>8</v>
      </c>
      <c r="E1" s="23">
        <f>COUNTIF(hhh,"seçilmedi")</f>
        <v>0</v>
      </c>
    </row>
    <row r="2" spans="1:5" ht="15.75" thickBot="1">
      <c r="A2" s="3" t="s">
        <v>27</v>
      </c>
      <c r="B2" s="4" t="s">
        <v>1</v>
      </c>
      <c r="C2" s="5">
        <f>IF(AND(n=8,hsay=0),6,(45+25*hsay)/n)</f>
        <v>6</v>
      </c>
      <c r="D2" s="5">
        <v>6</v>
      </c>
    </row>
    <row r="3" spans="1:5" ht="15.75" thickBot="1">
      <c r="A3" s="6"/>
      <c r="B3" s="1" t="s">
        <v>0</v>
      </c>
      <c r="C3" s="5">
        <f>IF(AND(n=8,hsay=0),6,(45+25*hsay)/n)*4/6</f>
        <v>4</v>
      </c>
      <c r="D3" s="7">
        <v>4</v>
      </c>
    </row>
    <row r="4" spans="1:5" ht="15.75" thickBot="1">
      <c r="A4" s="6"/>
      <c r="B4" s="1" t="s">
        <v>12</v>
      </c>
      <c r="C4" s="5">
        <f>IF(AND(n=8,hsay=0),6,(45+25*hsay)/n)*3/6</f>
        <v>3</v>
      </c>
      <c r="D4" s="7">
        <v>3</v>
      </c>
    </row>
    <row r="5" spans="1:5">
      <c r="A5" s="6"/>
      <c r="B5" s="1" t="s">
        <v>13</v>
      </c>
      <c r="C5" s="5">
        <f>IF(AND(n=8,hsay=0),6,(45+25*hsay)/n)*1/6</f>
        <v>1</v>
      </c>
      <c r="D5" s="7">
        <v>1</v>
      </c>
    </row>
    <row r="6" spans="1:5" ht="15.75" thickBot="1">
      <c r="A6" s="8"/>
      <c r="B6" s="14" t="s">
        <v>26</v>
      </c>
      <c r="C6" s="15">
        <v>0</v>
      </c>
      <c r="D6" s="15">
        <v>0</v>
      </c>
    </row>
    <row r="7" spans="1:5" ht="15.75" thickBot="1">
      <c r="A7" s="9" t="s">
        <v>28</v>
      </c>
      <c r="B7" s="4" t="s">
        <v>8</v>
      </c>
      <c r="C7" s="5">
        <f>IF(AND(n=8,hsay=0),6,(45+25*hsay)/n)</f>
        <v>6</v>
      </c>
      <c r="D7" s="5">
        <v>6</v>
      </c>
    </row>
    <row r="8" spans="1:5" ht="15.75" thickBot="1">
      <c r="A8" s="6"/>
      <c r="B8" s="1" t="s">
        <v>6</v>
      </c>
      <c r="C8" s="5">
        <f>IF(AND(n=8,hsay=0),6,(45+25*hsay)/n)*4/6</f>
        <v>4</v>
      </c>
      <c r="D8" s="7">
        <v>4</v>
      </c>
    </row>
    <row r="9" spans="1:5" ht="15.75" thickBot="1">
      <c r="A9" s="6"/>
      <c r="B9" s="1" t="s">
        <v>5</v>
      </c>
      <c r="C9" s="5">
        <f>IF(AND(n=8,hsay=0),6,(45+25*hsay)/n)*3/6</f>
        <v>3</v>
      </c>
      <c r="D9" s="7">
        <v>3</v>
      </c>
    </row>
    <row r="10" spans="1:5">
      <c r="A10" s="6"/>
      <c r="B10" s="1" t="s">
        <v>4</v>
      </c>
      <c r="C10" s="5">
        <f>IF(AND(n=8,hsay=0),6,(45+25*hsay)/n)*1/6</f>
        <v>1</v>
      </c>
      <c r="D10" s="7">
        <v>1</v>
      </c>
    </row>
    <row r="11" spans="1:5" ht="15.75" thickBot="1">
      <c r="A11" s="8"/>
      <c r="B11" s="14" t="s">
        <v>26</v>
      </c>
      <c r="C11" s="15">
        <v>0</v>
      </c>
      <c r="D11" s="15">
        <v>0</v>
      </c>
    </row>
    <row r="12" spans="1:5" ht="15.75" thickBot="1">
      <c r="A12" s="9" t="s">
        <v>29</v>
      </c>
      <c r="B12" s="4" t="s">
        <v>7</v>
      </c>
      <c r="C12" s="5">
        <f>IF(AND(n=8,hsay=0),6,(45+25*hsay)/n)</f>
        <v>6</v>
      </c>
      <c r="D12" s="5">
        <v>6</v>
      </c>
    </row>
    <row r="13" spans="1:5" ht="15.75" thickBot="1">
      <c r="A13" s="6"/>
      <c r="B13" s="2" t="s">
        <v>14</v>
      </c>
      <c r="C13" s="5">
        <f>IF(AND(n=8,hsay=0),6,(45+25*hsay)/n)*4/6</f>
        <v>4</v>
      </c>
      <c r="D13" s="7">
        <v>4</v>
      </c>
    </row>
    <row r="14" spans="1:5" ht="15.75" thickBot="1">
      <c r="A14" s="6"/>
      <c r="B14" s="2" t="s">
        <v>15</v>
      </c>
      <c r="C14" s="5">
        <f>IF(AND(n=8,hsay=0),6,(45+25*hsay)/n)*3/6</f>
        <v>3</v>
      </c>
      <c r="D14" s="7">
        <v>3</v>
      </c>
    </row>
    <row r="15" spans="1:5">
      <c r="A15" s="6"/>
      <c r="B15" s="1" t="s">
        <v>16</v>
      </c>
      <c r="C15" s="5">
        <f>IF(AND(n=8,hsay=0),6,(45+25*hsay)/n)*1/6</f>
        <v>1</v>
      </c>
      <c r="D15" s="7">
        <v>1</v>
      </c>
    </row>
    <row r="16" spans="1:5" ht="15.75" thickBot="1">
      <c r="A16" s="8"/>
      <c r="B16" s="14" t="s">
        <v>26</v>
      </c>
      <c r="C16" s="15">
        <v>0</v>
      </c>
      <c r="D16" s="15">
        <v>0</v>
      </c>
    </row>
    <row r="17" spans="1:4" ht="15.75" thickBot="1">
      <c r="A17" s="9" t="s">
        <v>30</v>
      </c>
      <c r="B17" s="4" t="s">
        <v>11</v>
      </c>
      <c r="C17" s="5">
        <f>IF(AND(n=8,hsay=0),6,(45+25*hsay)/n)</f>
        <v>6</v>
      </c>
      <c r="D17" s="5">
        <v>6</v>
      </c>
    </row>
    <row r="18" spans="1:4" ht="15.75" thickBot="1">
      <c r="A18" s="6"/>
      <c r="B18" s="1" t="s">
        <v>17</v>
      </c>
      <c r="C18" s="5">
        <f>IF(AND(n=8,hsay=0),6,(45+25*hsay)/n)*4/6</f>
        <v>4</v>
      </c>
      <c r="D18" s="7">
        <v>4</v>
      </c>
    </row>
    <row r="19" spans="1:4" ht="15.75" thickBot="1">
      <c r="A19" s="6"/>
      <c r="B19" s="1" t="s">
        <v>18</v>
      </c>
      <c r="C19" s="5">
        <f>IF(AND(n=8,hsay=0),6,(45+25*hsay)/n)*3/6</f>
        <v>3</v>
      </c>
      <c r="D19" s="7">
        <v>3</v>
      </c>
    </row>
    <row r="20" spans="1:4">
      <c r="A20" s="6"/>
      <c r="B20" s="1" t="s">
        <v>19</v>
      </c>
      <c r="C20" s="5">
        <f>IF(AND(n=8,hsay=0),6,(45+25*hsay)/n)*1/6</f>
        <v>1</v>
      </c>
      <c r="D20" s="7">
        <v>1</v>
      </c>
    </row>
    <row r="21" spans="1:4" ht="15.75" thickBot="1">
      <c r="A21" s="8"/>
      <c r="B21" s="14" t="s">
        <v>26</v>
      </c>
      <c r="C21" s="15">
        <v>0</v>
      </c>
      <c r="D21" s="15">
        <v>0</v>
      </c>
    </row>
    <row r="22" spans="1:4" ht="15.75" thickBot="1">
      <c r="A22" s="9" t="s">
        <v>31</v>
      </c>
      <c r="B22" s="4" t="s">
        <v>13</v>
      </c>
      <c r="C22" s="5">
        <f>IF(AND(n=8,hsay=0),6,(45+25*hsay)/n)</f>
        <v>6</v>
      </c>
      <c r="D22" s="5">
        <v>6</v>
      </c>
    </row>
    <row r="23" spans="1:4" ht="15.75" thickBot="1">
      <c r="A23" s="10"/>
      <c r="B23" s="1" t="s">
        <v>20</v>
      </c>
      <c r="C23" s="5">
        <f>IF(AND(n=8,hsay=0),6,(45+25*hsay)/n)*3/6</f>
        <v>3</v>
      </c>
      <c r="D23" s="7">
        <v>3</v>
      </c>
    </row>
    <row r="24" spans="1:4" ht="15.75" thickBot="1">
      <c r="A24" s="10"/>
      <c r="B24" s="1" t="s">
        <v>1</v>
      </c>
      <c r="C24" s="5">
        <f>IF(AND(n=8,hsay=0),6,(45+25*hsay)/n)*1/6</f>
        <v>1</v>
      </c>
      <c r="D24" s="7">
        <v>1</v>
      </c>
    </row>
    <row r="25" spans="1:4">
      <c r="A25" s="10"/>
      <c r="B25" s="1" t="s">
        <v>25</v>
      </c>
      <c r="C25" s="5">
        <f>IF(AND(n=8,hsay=0),6,(45+25*hsay)/n)*0/6</f>
        <v>0</v>
      </c>
      <c r="D25" s="7">
        <v>0</v>
      </c>
    </row>
    <row r="26" spans="1:4" ht="15.75" thickBot="1">
      <c r="A26" s="11"/>
      <c r="B26" s="14" t="s">
        <v>26</v>
      </c>
      <c r="C26" s="15">
        <v>0</v>
      </c>
      <c r="D26" s="15">
        <v>0</v>
      </c>
    </row>
    <row r="27" spans="1:4">
      <c r="A27" s="9" t="s">
        <v>32</v>
      </c>
      <c r="B27" s="4" t="s">
        <v>2</v>
      </c>
      <c r="C27" s="5">
        <f>IF(AND(n=8,hsay=0),5,(45+25*hsay)/n)</f>
        <v>5</v>
      </c>
      <c r="D27" s="5">
        <v>5</v>
      </c>
    </row>
    <row r="28" spans="1:4">
      <c r="A28" s="16"/>
      <c r="B28" s="1" t="s">
        <v>3</v>
      </c>
      <c r="C28" s="7">
        <v>0</v>
      </c>
      <c r="D28" s="7">
        <v>0</v>
      </c>
    </row>
    <row r="29" spans="1:4" ht="15.75" thickBot="1">
      <c r="A29" s="11"/>
      <c r="B29" s="14" t="s">
        <v>26</v>
      </c>
      <c r="C29" s="15">
        <v>0</v>
      </c>
      <c r="D29" s="15">
        <v>0</v>
      </c>
    </row>
    <row r="30" spans="1:4" ht="15.75" thickBot="1">
      <c r="A30" s="9" t="s">
        <v>33</v>
      </c>
      <c r="B30" s="4" t="s">
        <v>13</v>
      </c>
      <c r="C30" s="5">
        <f>IF(AND(n=8,hsay=0),5,(45+25*hsay)/n)</f>
        <v>5</v>
      </c>
      <c r="D30" s="5">
        <v>5</v>
      </c>
    </row>
    <row r="31" spans="1:4">
      <c r="A31" s="10"/>
      <c r="B31" s="1" t="s">
        <v>20</v>
      </c>
      <c r="C31" s="5">
        <f>IF(AND(n=8,hsay=0),5,(45+25*hsay)/n)*2/5</f>
        <v>2</v>
      </c>
      <c r="D31" s="7">
        <v>2</v>
      </c>
    </row>
    <row r="32" spans="1:4">
      <c r="A32" s="10"/>
      <c r="B32" s="1" t="s">
        <v>1</v>
      </c>
      <c r="C32" s="7">
        <v>0</v>
      </c>
      <c r="D32" s="7">
        <v>0</v>
      </c>
    </row>
    <row r="33" spans="1:4" ht="15.75" thickBot="1">
      <c r="A33" s="10"/>
      <c r="B33" s="14" t="s">
        <v>26</v>
      </c>
      <c r="C33" s="15">
        <v>0</v>
      </c>
      <c r="D33" s="15">
        <v>0</v>
      </c>
    </row>
    <row r="34" spans="1:4">
      <c r="A34" s="9" t="s">
        <v>41</v>
      </c>
      <c r="B34" s="4" t="s">
        <v>2</v>
      </c>
      <c r="C34" s="5">
        <f>IF(AND(n=8,hsay=0),5,(45+25*hsay)/n)</f>
        <v>5</v>
      </c>
      <c r="D34" s="5">
        <v>5</v>
      </c>
    </row>
    <row r="35" spans="1:4" ht="15.75" thickBot="1">
      <c r="A35" s="16"/>
      <c r="B35" s="12" t="s">
        <v>3</v>
      </c>
      <c r="C35" s="13">
        <v>0</v>
      </c>
      <c r="D35" s="13">
        <v>0</v>
      </c>
    </row>
    <row r="36" spans="1:4">
      <c r="A36" s="10"/>
      <c r="B36" s="17" t="s">
        <v>26</v>
      </c>
      <c r="C36" s="18">
        <v>0</v>
      </c>
      <c r="D36" s="18">
        <v>0</v>
      </c>
    </row>
    <row r="37" spans="1:4">
      <c r="A37" s="19" t="s">
        <v>42</v>
      </c>
      <c r="B37" s="20" t="s">
        <v>34</v>
      </c>
      <c r="C37" s="1">
        <f>IF(hsay=0,25,0)</f>
        <v>25</v>
      </c>
      <c r="D37" s="1">
        <v>25</v>
      </c>
    </row>
    <row r="38" spans="1:4">
      <c r="A38" s="21"/>
      <c r="B38" s="20" t="s">
        <v>35</v>
      </c>
      <c r="C38" s="1">
        <f>IF(hsay=0,20,0)</f>
        <v>20</v>
      </c>
      <c r="D38" s="1">
        <v>20</v>
      </c>
    </row>
    <row r="39" spans="1:4">
      <c r="A39" s="21"/>
      <c r="B39" s="20" t="s">
        <v>36</v>
      </c>
      <c r="C39" s="1">
        <f>IF(hsay=0,15,0)</f>
        <v>15</v>
      </c>
      <c r="D39" s="1">
        <v>15</v>
      </c>
    </row>
    <row r="40" spans="1:4">
      <c r="A40" s="21"/>
      <c r="B40" s="20" t="s">
        <v>37</v>
      </c>
      <c r="C40" s="1">
        <f>IF(hsay=0,10,0)</f>
        <v>10</v>
      </c>
      <c r="D40" s="1">
        <v>10</v>
      </c>
    </row>
    <row r="41" spans="1:4">
      <c r="A41" s="21"/>
      <c r="B41" s="20" t="s">
        <v>38</v>
      </c>
      <c r="C41" s="1">
        <f>IF(hsay=0,5,0)</f>
        <v>5</v>
      </c>
      <c r="D41" s="1">
        <v>5</v>
      </c>
    </row>
    <row r="42" spans="1:4">
      <c r="A42" s="21"/>
      <c r="B42" s="20" t="s">
        <v>39</v>
      </c>
      <c r="C42" s="1">
        <v>0</v>
      </c>
      <c r="D42" s="1">
        <v>0</v>
      </c>
    </row>
    <row r="43" spans="1:4">
      <c r="A43" s="22"/>
      <c r="B43" s="20" t="s">
        <v>26</v>
      </c>
      <c r="C43" s="1">
        <v>0</v>
      </c>
      <c r="D43" s="1">
        <v>0</v>
      </c>
    </row>
  </sheetData>
  <mergeCells count="1">
    <mergeCell ref="A1:C1"/>
  </mergeCells>
  <phoneticPr fontId="2" type="noConversion"/>
  <dataValidations count="2">
    <dataValidation allowBlank="1" showInputMessage="1" showErrorMessage="1" promptTitle="Dikkat" prompt="Formüllü hücre, değişiklik yapmayınız." sqref="D1:E1"/>
    <dataValidation allowBlank="1" showInputMessage="1" showErrorMessage="1" promptTitle="Dikkat" prompt="Formüllü hücre. değişiklik yapmayınız." sqref="C2:C4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23</vt:i4>
      </vt:variant>
    </vt:vector>
  </HeadingPairs>
  <TitlesOfParts>
    <vt:vector size="25" baseType="lpstr">
      <vt:lpstr>Seçim_Tablosu</vt:lpstr>
      <vt:lpstr>tercihtablo</vt:lpstr>
      <vt:lpstr>cev_tablo</vt:lpstr>
      <vt:lpstr>cevre</vt:lpstr>
      <vt:lpstr>deger</vt:lpstr>
      <vt:lpstr>hey_tablo</vt:lpstr>
      <vt:lpstr>heyet</vt:lpstr>
      <vt:lpstr>hhh</vt:lpstr>
      <vt:lpstr>hsay</vt:lpstr>
      <vt:lpstr>ihr_tablo</vt:lpstr>
      <vt:lpstr>ihracat</vt:lpstr>
      <vt:lpstr>ist_tablo</vt:lpstr>
      <vt:lpstr>istihdam</vt:lpstr>
      <vt:lpstr>n</vt:lpstr>
      <vt:lpstr>pro_tablo</vt:lpstr>
      <vt:lpstr>proses</vt:lpstr>
      <vt:lpstr>su</vt:lpstr>
      <vt:lpstr>su_tablo</vt:lpstr>
      <vt:lpstr>tekn_tablo</vt:lpstr>
      <vt:lpstr>teknoloji</vt:lpstr>
      <vt:lpstr>yat_tablo</vt:lpstr>
      <vt:lpstr>yatirim</vt:lpstr>
      <vt:lpstr>Seçim_Tablosu!Yazdırma_Alanı</vt:lpstr>
      <vt:lpstr>yen_tablo</vt:lpstr>
      <vt:lpstr>yenilebilir</vt:lpstr>
    </vt:vector>
  </TitlesOfParts>
  <Company>Sanayi_ve_Teknoloji_Bakanligi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Şeyda DEĞİRMENCİ ALTINEL</dc:creator>
  <cp:lastModifiedBy>User</cp:lastModifiedBy>
  <dcterms:created xsi:type="dcterms:W3CDTF">2023-07-21T11:10:10Z</dcterms:created>
  <dcterms:modified xsi:type="dcterms:W3CDTF">2026-07-02T14:54:41Z</dcterms:modified>
</cp:coreProperties>
</file>